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045" tabRatio="838" activeTab="2"/>
  </bookViews>
  <sheets>
    <sheet name="Титульный" sheetId="1" r:id="rId1"/>
    <sheet name="1ТС цены ГВ без передачи ТЭ" sheetId="2" r:id="rId2"/>
    <sheet name="2ТС цены ГВ с передачей ТЭ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 Комб. выработка" sheetId="7" r:id="rId7"/>
    <sheet name="ТС показатели конечному потр." sheetId="8" r:id="rId8"/>
    <sheet name="REESTR_ORG" sheetId="9" state="veryHidden" r:id="rId9"/>
    <sheet name="REESTR" sheetId="10" state="very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1">P1_SCOPE_16_PRT,P2_SCOPE_16_PRT</definedName>
    <definedName name="SCOPE_16_PRT" localSheetId="2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2">P1_T2_DiapProt,P2_T2_DiapProt</definedName>
    <definedName name="T2_DiapProt" localSheetId="6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 localSheetId="6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6">'ТС показатели Комб. выработка'!$D$8:$J$63</definedName>
    <definedName name="_xlnm.Print_Area" localSheetId="7">'ТС показатели конечному потр.'!$D$8:$J$63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<sst xmlns="http://schemas.openxmlformats.org/spreadsheetml/2006/main" count="2822" uniqueCount="1305">
  <si>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</si>
  <si>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</si>
  <si>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</si>
  <si>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</si>
  <si>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</si>
  <si>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</si>
  <si>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</si>
  <si>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</si>
  <si>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</si>
  <si>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</si>
  <si>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</si>
  <si>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</si>
  <si>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</si>
  <si>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</si>
  <si>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</si>
  <si>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</si>
  <si>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</si>
  <si>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</si>
  <si>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</si>
  <si>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</si>
  <si>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</si>
  <si>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</si>
  <si>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</si>
  <si>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</si>
  <si>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</si>
  <si>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</si>
  <si>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</si>
  <si>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</si>
  <si>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</si>
  <si>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</si>
  <si>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</si>
  <si>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</si>
  <si>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</si>
  <si>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</si>
  <si>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</si>
  <si>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</si>
  <si>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</si>
  <si>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</si>
  <si>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</si>
  <si>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</si>
  <si>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</si>
  <si>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</si>
  <si>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</si>
  <si>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</si>
  <si>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</si>
  <si>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</si>
  <si>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</si>
  <si>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</si>
  <si>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</si>
  <si>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</si>
  <si>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</si>
  <si>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</si>
  <si>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</si>
  <si>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</si>
  <si>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</si>
  <si>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</si>
  <si>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</si>
  <si>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</si>
  <si>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</si>
  <si>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</si>
  <si>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</si>
  <si>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</si>
  <si>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</si>
  <si>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</si>
  <si>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</si>
  <si>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</si>
  <si>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</si>
  <si>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</si>
  <si>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</si>
  <si>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</si>
  <si>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</si>
  <si>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</si>
  <si>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</si>
  <si>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</si>
  <si>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</si>
  <si>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</si>
  <si>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</si>
  <si>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</si>
  <si>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</si>
  <si>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</si>
  <si>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</si>
  <si>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</si>
  <si>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</si>
  <si>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</si>
  <si>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</si>
  <si>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</si>
  <si>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</si>
  <si>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</si>
  <si>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</si>
  <si>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</si>
  <si>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</si>
  <si>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</si>
  <si>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</si>
  <si>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</si>
  <si>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</si>
  <si>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</si>
  <si>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</si>
  <si>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</si>
  <si>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</si>
  <si>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</si>
  <si>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</si>
  <si>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</si>
  <si>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</si>
  <si>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</si>
  <si>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</si>
  <si>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</si>
  <si>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</si>
  <si>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</si>
  <si>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</si>
  <si>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</si>
  <si>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</si>
  <si>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</si>
  <si>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</si>
  <si>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</si>
  <si>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</si>
  <si>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</si>
  <si>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</si>
  <si>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</si>
  <si>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</si>
  <si>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</si>
  <si>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</si>
  <si>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</si>
  <si>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</si>
  <si>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</si>
  <si>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</si>
  <si>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</si>
  <si>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</si>
  <si>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</si>
  <si>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</si>
  <si>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</si>
  <si>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</si>
  <si>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</si>
  <si>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</si>
  <si>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</si>
  <si>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</si>
  <si>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</si>
  <si>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</si>
  <si>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</si>
  <si>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</si>
  <si>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</si>
  <si>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</si>
  <si>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</si>
  <si>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</si>
  <si>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</si>
  <si>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</si>
  <si>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</si>
  <si>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</si>
  <si>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</si>
  <si>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</si>
  <si>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</si>
  <si>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</si>
  <si>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</si>
  <si>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</si>
  <si>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</si>
  <si>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</si>
  <si>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</si>
  <si>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</si>
  <si>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</si>
  <si>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</si>
  <si>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</si>
  <si>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</si>
  <si>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</si>
  <si>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</si>
  <si>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</si>
  <si>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</si>
  <si>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</si>
  <si>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</si>
  <si>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</si>
  <si>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</si>
  <si>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</si>
  <si>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</si>
  <si>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</si>
  <si>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</si>
  <si>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</si>
  <si>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</si>
  <si>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</si>
  <si>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</si>
  <si>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</si>
  <si>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</si>
  <si>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</si>
  <si>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</si>
  <si>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</si>
  <si>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</si>
  <si>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</si>
  <si>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</si>
  <si>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</si>
  <si>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</si>
  <si>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</si>
  <si>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</si>
  <si>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</si>
  <si>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</si>
  <si>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</si>
  <si>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</si>
  <si>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</si>
  <si>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</si>
  <si>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</si>
  <si>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</si>
  <si>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</si>
  <si>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</si>
  <si>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</si>
  <si>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</si>
  <si>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</si>
  <si>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</si>
  <si>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</si>
  <si>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</si>
  <si>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</si>
  <si>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</si>
  <si>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</si>
  <si>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</si>
  <si>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</si>
  <si>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</si>
  <si>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</si>
  <si>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</si>
  <si>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</si>
  <si>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</si>
  <si>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</si>
  <si>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</si>
  <si>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</si>
  <si>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</si>
  <si>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</si>
  <si>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</si>
  <si>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</si>
  <si>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</si>
  <si>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</si>
  <si>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</si>
  <si>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</si>
  <si>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</si>
  <si>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</si>
  <si>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</si>
  <si>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</si>
  <si>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</si>
  <si>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</si>
  <si>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</si>
  <si>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</si>
  <si>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</si>
  <si>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</si>
  <si>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</si>
  <si>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</si>
  <si>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</si>
  <si>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</si>
  <si>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</si>
  <si>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</si>
  <si>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</si>
  <si>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</si>
  <si>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</si>
  <si>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</si>
  <si>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</si>
  <si>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</si>
  <si>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</si>
  <si>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</si>
  <si>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</si>
  <si>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</si>
  <si>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</si>
  <si>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</si>
  <si>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</si>
  <si>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</si>
  <si>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</si>
  <si>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</si>
  <si>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</si>
  <si>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</si>
  <si>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</si>
  <si>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</si>
  <si>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</si>
  <si>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</si>
  <si>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</si>
  <si>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</si>
  <si>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</si>
  <si>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</si>
  <si>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</si>
  <si>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</si>
  <si>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</si>
  <si>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</si>
  <si>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</si>
  <si>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</si>
  <si>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</si>
  <si>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</si>
  <si>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</si>
  <si>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</si>
  <si>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</si>
  <si>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</si>
  <si>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</si>
  <si>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</si>
  <si>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</si>
  <si>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</si>
  <si>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</si>
  <si>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</si>
  <si>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</si>
  <si>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</si>
  <si>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</si>
  <si>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</si>
  <si>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</si>
  <si>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</si>
  <si>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</si>
  <si>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</si>
  <si>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</si>
  <si>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</si>
  <si>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</si>
  <si>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</si>
  <si>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</si>
  <si>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</si>
  <si>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</si>
  <si>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</si>
  <si>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</si>
  <si>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</si>
  <si>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</si>
  <si>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</si>
  <si>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</si>
  <si>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</si>
  <si>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</si>
  <si>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</si>
  <si>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</si>
  <si>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</si>
  <si>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</si>
  <si>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</si>
  <si>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</si>
  <si>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</si>
  <si>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</si>
  <si>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</si>
  <si>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</si>
  <si>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</si>
  <si>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</si>
  <si>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</si>
  <si>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</si>
  <si>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</si>
  <si>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</si>
  <si>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</si>
  <si>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</si>
  <si>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</si>
  <si>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</si>
  <si>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</si>
  <si>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</si>
  <si>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</si>
  <si>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</si>
  <si>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</si>
  <si>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</si>
  <si>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</si>
  <si>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</si>
  <si>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</si>
  <si>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</si>
  <si>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</si>
  <si>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</si>
  <si>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</si>
  <si>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</si>
  <si>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</si>
  <si>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</si>
  <si>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</si>
  <si>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</si>
  <si>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</si>
  <si>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</si>
  <si>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</si>
  <si>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</si>
  <si>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</si>
  <si>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</si>
  <si>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</si>
  <si>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</si>
  <si>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</si>
  <si>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</si>
  <si>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</si>
  <si>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</si>
  <si>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</si>
  <si>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</si>
  <si>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</si>
  <si>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</si>
  <si>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</si>
  <si>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</si>
  <si>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</si>
  <si>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</si>
  <si>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</si>
  <si>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</si>
  <si>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</si>
  <si>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</si>
  <si>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</si>
  <si>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</si>
  <si>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</si>
  <si>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</si>
  <si>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</si>
  <si>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</si>
  <si>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</si>
  <si>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</si>
  <si>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</si>
  <si>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</si>
  <si>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</si>
  <si>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</si>
  <si>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</si>
  <si>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</si>
  <si>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</si>
  <si>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</si>
  <si>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</si>
  <si>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</si>
  <si>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</si>
  <si>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</si>
  <si>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</si>
  <si>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</si>
  <si>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</si>
  <si>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</si>
  <si>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</si>
  <si>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</si>
  <si>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</si>
  <si>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</si>
  <si>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</si>
  <si>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</si>
  <si>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</si>
  <si>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</si>
  <si>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</si>
  <si>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</si>
  <si>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</si>
  <si>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</si>
  <si>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</si>
  <si>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</si>
  <si>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</si>
  <si>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</si>
  <si>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</si>
  <si>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</si>
  <si>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</si>
  <si>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</si>
  <si>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</si>
  <si>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</si>
  <si>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</si>
  <si>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</si>
  <si>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</si>
  <si>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</si>
  <si>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</si>
  <si>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</si>
  <si>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</si>
  <si>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</si>
  <si>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</si>
  <si>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</si>
  <si>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</si>
  <si>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</si>
  <si>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</si>
  <si>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</si>
  <si>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</si>
  <si>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</si>
  <si>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</si>
  <si>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</si>
  <si>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</si>
  <si>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</si>
  <si>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</si>
  <si>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</si>
  <si>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</si>
  <si>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</si>
  <si>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</si>
  <si>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</si>
  <si>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</si>
  <si>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</si>
  <si>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</si>
  <si>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</si>
  <si>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</si>
  <si>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</si>
  <si>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</si>
  <si>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</si>
  <si>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</si>
  <si>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</si>
  <si>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</si>
  <si>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</si>
  <si>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</si>
  <si>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</si>
  <si>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</si>
  <si>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</si>
  <si>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</si>
  <si>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</si>
  <si>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</si>
  <si>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</si>
  <si>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</si>
  <si>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</si>
  <si>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</si>
  <si>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</si>
  <si>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</si>
  <si>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</si>
  <si>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</si>
  <si>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</si>
  <si>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</si>
  <si>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</si>
  <si>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</si>
  <si>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</si>
  <si>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</si>
  <si>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</si>
  <si>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</si>
  <si>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</si>
  <si>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</si>
  <si>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</si>
  <si>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</si>
  <si>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</si>
  <si>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</si>
  <si>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</si>
  <si>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</si>
  <si>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</si>
  <si>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</si>
  <si>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</si>
  <si>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</si>
  <si>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</si>
  <si>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</si>
  <si>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</si>
  <si>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</si>
  <si>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</si>
  <si>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</si>
  <si>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</si>
  <si>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</si>
  <si>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</si>
  <si>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</si>
  <si>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</si>
  <si>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</si>
  <si>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</si>
  <si>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</si>
  <si>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</si>
  <si>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</si>
  <si>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</si>
  <si>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</si>
  <si>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</si>
  <si>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</si>
  <si>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</si>
  <si>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</si>
  <si>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</si>
  <si>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</si>
  <si>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</si>
  <si>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</si>
  <si>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</si>
  <si>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</si>
  <si>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</si>
  <si>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</si>
  <si>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</si>
  <si>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</si>
  <si>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</si>
  <si>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</si>
  <si>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</si>
  <si>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</si>
  <si>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</si>
  <si>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</si>
  <si>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</si>
  <si>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</si>
  <si>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</si>
  <si>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</si>
  <si>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</si>
  <si>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</si>
  <si>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</si>
  <si>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</si>
  <si>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</si>
  <si>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</si>
  <si>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</si>
  <si>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</si>
  <si>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</si>
  <si>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</si>
  <si>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</si>
  <si>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</si>
  <si>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</si>
  <si>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</si>
  <si>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</si>
  <si>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</si>
  <si>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</si>
  <si>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</si>
  <si>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</si>
  <si>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</si>
  <si>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</si>
  <si>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</si>
  <si>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</si>
  <si>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</si>
  <si>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</si>
  <si>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</si>
  <si>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</si>
  <si>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</si>
  <si>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</si>
  <si>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</si>
  <si>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</si>
  <si>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</si>
  <si>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</si>
  <si>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</si>
  <si>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</si>
  <si>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</si>
  <si>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</si>
  <si>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</si>
  <si>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</si>
  <si>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</si>
  <si>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</si>
  <si>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</si>
  <si>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</si>
  <si>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</si>
  <si>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</si>
  <si>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</si>
  <si>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</si>
  <si>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</si>
  <si>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</si>
  <si>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</si>
  <si>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</si>
  <si>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</si>
  <si>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</si>
  <si>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</si>
  <si>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</si>
  <si>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</si>
  <si>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</si>
  <si>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</si>
  <si>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</si>
  <si>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</si>
  <si>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</si>
  <si>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</si>
  <si>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</si>
  <si>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</si>
  <si>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</si>
  <si>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</si>
  <si>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</si>
  <si>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</si>
  <si>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</si>
  <si>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</si>
  <si>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</si>
  <si>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</si>
  <si>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</si>
  <si>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</si>
  <si>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</si>
  <si>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</si>
  <si>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</si>
  <si>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</si>
  <si>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</si>
  <si>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</si>
  <si>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</si>
  <si>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</si>
  <si>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</si>
  <si>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</si>
  <si>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</si>
  <si>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</si>
  <si>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</si>
  <si>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</si>
  <si>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</si>
  <si>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</si>
  <si>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</si>
  <si>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</si>
  <si>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</si>
  <si>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</si>
  <si>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</si>
  <si>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</si>
  <si>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</si>
  <si>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</si>
  <si>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</si>
  <si>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</si>
  <si>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</si>
  <si>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</si>
  <si>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</si>
  <si>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</si>
  <si>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</si>
  <si>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</si>
  <si>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</si>
  <si>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</si>
  <si>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</si>
  <si>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</si>
  <si>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</si>
  <si>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</si>
  <si>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</si>
  <si>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</si>
  <si>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</si>
  <si>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</si>
  <si>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</si>
  <si>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</si>
  <si>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</si>
  <si>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</si>
  <si>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</si>
  <si>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</si>
  <si>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</si>
  <si>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</si>
  <si>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</si>
  <si>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</si>
  <si>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</si>
  <si>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</si>
  <si>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</si>
  <si>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</si>
  <si>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</si>
  <si>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</si>
  <si>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</si>
  <si>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</si>
  <si>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</si>
  <si>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</si>
  <si>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</si>
  <si>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</si>
  <si>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</si>
  <si>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</si>
  <si>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</si>
  <si>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</si>
  <si>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</si>
  <si>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</si>
  <si>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</si>
  <si>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</si>
  <si>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</si>
  <si>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</si>
  <si>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</si>
  <si>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</si>
  <si>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</si>
  <si>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</si>
  <si>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</si>
  <si>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</si>
  <si>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</si>
  <si>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</si>
  <si>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</si>
  <si>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</si>
  <si>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</si>
  <si>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</si>
  <si>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</si>
  <si>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</si>
  <si>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</si>
  <si>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</si>
  <si>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</si>
  <si>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</si>
  <si>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</si>
  <si>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</si>
  <si>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</si>
  <si>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</si>
  <si>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</si>
  <si>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</si>
  <si>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</si>
  <si>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</si>
  <si>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</si>
  <si>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</si>
  <si>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</si>
  <si>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</si>
  <si>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</si>
  <si>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</si>
  <si>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</si>
  <si>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</si>
  <si>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</si>
  <si>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</si>
  <si>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</si>
  <si>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</si>
  <si>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</si>
  <si>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</si>
  <si>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</si>
  <si>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</si>
  <si>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</si>
  <si>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</si>
  <si>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</si>
  <si>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</si>
  <si>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</si>
  <si>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</si>
  <si>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</si>
  <si>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</si>
  <si>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</si>
  <si>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</si>
  <si>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</si>
  <si>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</si>
  <si>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</si>
  <si>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</si>
  <si>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</si>
  <si>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</si>
  <si>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</si>
  <si>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</si>
  <si>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</si>
  <si>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</si>
  <si>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</si>
  <si>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</si>
  <si>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</si>
  <si>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</si>
  <si>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</si>
  <si>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</si>
  <si>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</si>
  <si>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</si>
  <si>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</si>
  <si>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</si>
  <si>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</si>
  <si>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</si>
  <si>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</si>
  <si>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</si>
  <si>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</si>
  <si>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</si>
  <si>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</si>
  <si>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</si>
  <si>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</si>
  <si>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</si>
  <si>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</si>
  <si>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</si>
  <si>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</si>
  <si>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</si>
  <si>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</si>
  <si>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</si>
  <si>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</si>
  <si>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</si>
  <si>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</si>
  <si>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</si>
  <si>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</si>
  <si>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</si>
  <si>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</si>
  <si>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</si>
  <si>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</si>
  <si>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</si>
  <si>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</si>
  <si>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</si>
  <si>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</si>
  <si>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</si>
  <si>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</si>
  <si>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</si>
  <si>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</si>
  <si>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</si>
  <si>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</si>
  <si>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</si>
  <si>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</si>
  <si>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</si>
  <si>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</si>
  <si>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</si>
  <si>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</si>
  <si>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</si>
  <si>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</si>
  <si>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</si>
  <si>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</si>
  <si>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</si>
  <si>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</si>
  <si>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</si>
  <si>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</si>
  <si>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</si>
  <si>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</si>
  <si>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</si>
  <si>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</si>
  <si>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</si>
  <si>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</si>
  <si>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</si>
  <si>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</si>
  <si>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</si>
  <si>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</si>
  <si>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</si>
  <si>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</si>
  <si>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</si>
  <si>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</si>
  <si>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</si>
  <si>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</si>
  <si>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</si>
  <si>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</si>
  <si>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</si>
  <si>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</si>
  <si>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</si>
  <si>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</si>
  <si>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</si>
  <si>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</si>
  <si>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</si>
  <si>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</si>
  <si>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</si>
  <si>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</si>
  <si>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</si>
  <si>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</si>
  <si>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</si>
  <si>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</si>
  <si>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</si>
  <si>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</si>
  <si>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</si>
  <si>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</si>
  <si>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</si>
  <si>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</si>
  <si>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</si>
  <si>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</si>
  <si>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</si>
  <si>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</si>
  <si>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</si>
  <si>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</si>
  <si>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</si>
  <si>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</si>
  <si>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</si>
  <si>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</si>
  <si>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</si>
  <si>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</si>
  <si>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</si>
  <si>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</si>
  <si>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</si>
  <si>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</si>
  <si>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</si>
  <si>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</si>
  <si>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</si>
  <si>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</si>
  <si>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</si>
  <si>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</si>
  <si>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</si>
  <si>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</si>
  <si>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</si>
  <si>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</si>
  <si>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</si>
  <si>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</si>
  <si>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</si>
  <si>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</si>
  <si>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</si>
  <si>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</si>
  <si>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</si>
  <si>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</si>
  <si>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</si>
  <si>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</si>
  <si>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</si>
  <si>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</si>
  <si>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</si>
  <si>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</si>
  <si>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</si>
  <si>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</si>
  <si>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</si>
  <si>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</si>
  <si>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</si>
  <si>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</si>
  <si>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</si>
  <si>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</si>
  <si>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</si>
  <si>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</si>
  <si>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</si>
  <si>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</si>
  <si>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</si>
  <si>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</si>
  <si>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</si>
  <si>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</si>
  <si>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</si>
  <si>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</si>
  <si>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</si>
  <si>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</si>
  <si>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</si>
  <si>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</si>
  <si>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</si>
  <si>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</si>
  <si>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</si>
  <si>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</si>
  <si>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</si>
  <si>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</si>
  <si>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</si>
  <si>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</si>
  <si>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</si>
  <si>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</si>
  <si>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</si>
  <si>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</si>
  <si>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</si>
  <si>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</si>
  <si>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</si>
  <si>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</si>
  <si>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</si>
  <si>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</si>
  <si>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</si>
  <si>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</si>
  <si>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</si>
  <si>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</si>
  <si>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</si>
  <si>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</si>
  <si>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</si>
  <si>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</si>
  <si>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</si>
  <si>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</si>
  <si>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</si>
  <si>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</si>
  <si>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</si>
  <si>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</si>
  <si>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</si>
  <si>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</si>
  <si>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</si>
  <si>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</si>
  <si>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</si>
  <si>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</si>
  <si>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</si>
  <si>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</si>
  <si>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</si>
  <si>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</si>
  <si>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</si>
  <si>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</si>
  <si>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</si>
  <si>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</si>
  <si>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</si>
  <si>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</si>
  <si>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</si>
  <si>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</si>
  <si>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</si>
  <si>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</si>
  <si>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</si>
  <si>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</si>
  <si>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</si>
  <si>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</si>
  <si>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</si>
  <si>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</si>
  <si>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</si>
  <si>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</si>
  <si>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</si>
  <si>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</si>
  <si>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</si>
  <si>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</si>
  <si>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</si>
  <si>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</si>
  <si>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</si>
  <si>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</si>
  <si>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</si>
  <si>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</si>
  <si>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</si>
  <si>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</si>
  <si>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</si>
  <si>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</si>
  <si>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</si>
  <si>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</si>
  <si>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</si>
  <si>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</si>
  <si>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</si>
  <si>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</si>
  <si>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</si>
  <si>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</si>
  <si>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</si>
  <si>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</si>
  <si>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</si>
  <si>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</si>
  <si>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</si>
  <si>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</si>
  <si>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</si>
  <si>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</si>
  <si>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</si>
  <si>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</si>
  <si>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</si>
  <si>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</si>
  <si>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</si>
  <si>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</si>
  <si>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</si>
  <si>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</si>
  <si>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</si>
  <si>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</si>
  <si>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</si>
  <si>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</si>
  <si>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</si>
  <si>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</si>
  <si>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</si>
  <si>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</si>
  <si>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</si>
  <si>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</si>
  <si>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</si>
  <si>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</si>
  <si>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</si>
  <si>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</si>
  <si>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</si>
  <si>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</si>
  <si>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</si>
  <si>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</si>
  <si>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</si>
  <si>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</si>
  <si>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</si>
  <si>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</si>
  <si>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</si>
  <si>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</si>
  <si>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</si>
  <si>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</si>
  <si>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</si>
  <si>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</si>
  <si>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</si>
  <si>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</si>
  <si>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</si>
  <si>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</si>
  <si>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</si>
  <si>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</si>
  <si>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</si>
  <si>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</si>
  <si>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</si>
  <si>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</si>
  <si>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</si>
  <si>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</si>
  <si>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</si>
  <si>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</si>
  <si>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</si>
  <si>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</si>
  <si>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</si>
  <si>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</si>
  <si>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</si>
  <si>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</si>
  <si>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</si>
  <si>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</si>
  <si>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</si>
  <si>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</si>
  <si>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</si>
  <si>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</si>
  <si>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</si>
  <si>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</si>
  <si>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</si>
  <si>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</si>
  <si>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</si>
  <si>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</si>
  <si>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</si>
  <si>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</si>
  <si>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</si>
  <si>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</si>
  <si>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</si>
  <si>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</si>
  <si>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</si>
  <si>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</si>
  <si>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</si>
  <si>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</si>
  <si>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</si>
  <si>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</si>
  <si>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</si>
  <si>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</si>
  <si>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</si>
  <si>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</si>
  <si>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</si>
  <si>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</si>
  <si>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</si>
  <si>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</si>
  <si>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</si>
  <si>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</si>
  <si>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</si>
  <si>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</si>
  <si>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</si>
  <si>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</si>
  <si>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</si>
  <si>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</si>
  <si>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</si>
  <si>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</si>
  <si>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</si>
  <si>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</si>
  <si>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</si>
  <si>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</si>
  <si>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</si>
  <si>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</si>
  <si>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</si>
  <si>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</si>
  <si>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</si>
  <si>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</si>
  <si>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</si>
  <si>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</si>
  <si>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</si>
  <si>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</si>
  <si>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</si>
  <si>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</si>
  <si>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</si>
  <si>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</si>
  <si>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</si>
  <si>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</si>
  <si>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</si>
  <si>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</si>
  <si>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</si>
  <si>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</si>
  <si>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</si>
  <si>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</si>
  <si>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</si>
  <si>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</si>
  <si>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</si>
  <si>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</si>
  <si>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</si>
  <si>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</si>
  <si>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</si>
  <si>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</si>
  <si>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</si>
  <si>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</si>
  <si>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</si>
  <si>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</si>
  <si>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</si>
  <si>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</si>
  <si>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</si>
  <si>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</si>
  <si>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</si>
  <si>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</si>
  <si>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</si>
  <si>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</si>
  <si>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</si>
  <si>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</si>
  <si>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</si>
  <si>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</si>
  <si>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</si>
  <si>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</si>
  <si>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</si>
  <si>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</si>
  <si>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</si>
  <si>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</si>
  <si>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</si>
  <si>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</si>
  <si>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</si>
  <si>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</si>
  <si>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</si>
  <si>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</si>
  <si>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</si>
  <si>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</si>
  <si>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</si>
  <si>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</si>
  <si>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</si>
  <si>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</si>
  <si>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</si>
  <si>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</si>
  <si>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</si>
  <si>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</si>
  <si>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</si>
  <si>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</si>
  <si>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</si>
  <si>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</si>
  <si>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</si>
  <si>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</si>
  <si>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</si>
  <si>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</si>
  <si>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</si>
  <si>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</si>
  <si>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</si>
  <si>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</si>
  <si>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</si>
  <si>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</si>
  <si>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</si>
  <si>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</si>
  <si>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</si>
  <si>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</si>
  <si>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</si>
  <si>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</si>
  <si>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</si>
  <si>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</si>
  <si>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</si>
  <si>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</si>
  <si>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</si>
  <si>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</si>
  <si>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</si>
  <si>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</si>
  <si>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</si>
  <si>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</si>
  <si>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</si>
  <si>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</si>
  <si>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</si>
  <si>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</si>
  <si>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</si>
  <si>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</si>
  <si>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</si>
  <si>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</si>
  <si>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</si>
  <si>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</si>
  <si>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</si>
  <si>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</si>
  <si>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</si>
  <si>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</si>
  <si>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</si>
  <si>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</si>
  <si>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</si>
  <si>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</si>
  <si>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</si>
  <si>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</si>
  <si>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</si>
  <si>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</si>
  <si>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</si>
  <si>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</si>
  <si>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</si>
  <si>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</si>
  <si>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</si>
  <si>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</si>
  <si>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</si>
  <si>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</si>
  <si>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</si>
  <si>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</si>
  <si>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</si>
  <si>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</si>
  <si>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</si>
  <si>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</si>
  <si>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</si>
  <si>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</si>
  <si>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</si>
  <si>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</si>
  <si>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</si>
  <si>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</si>
  <si>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</si>
  <si>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</si>
  <si>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</si>
  <si>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</si>
  <si>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</si>
  <si>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</si>
  <si>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</si>
  <si>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</si>
  <si>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</si>
  <si>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</si>
  <si>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</si>
  <si>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</si>
  <si>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</si>
  <si>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</si>
  <si>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</si>
  <si>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</si>
  <si>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</si>
  <si>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</si>
  <si>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</si>
  <si>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</si>
  <si>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</si>
  <si>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</si>
  <si>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</si>
  <si>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</si>
  <si>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</si>
  <si>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</si>
  <si>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</si>
  <si>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</si>
  <si>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</si>
  <si>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</si>
  <si>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</si>
  <si>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</si>
  <si>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</si>
  <si>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</si>
  <si>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</si>
  <si>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</si>
  <si>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</si>
  <si>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</si>
  <si>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</si>
  <si>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</si>
  <si>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</si>
  <si>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</si>
  <si>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</si>
  <si>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</si>
  <si>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ПЛАН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</si>
  <si>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</si>
  <si>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</si>
  <si>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</si>
  <si>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</si>
  <si>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</si>
  <si>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</si>
  <si>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</si>
  <si>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</si>
  <si>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</si>
  <si>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</si>
  <si>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РЭК Вологодской области</t>
  </si>
  <si>
    <t>Сайт www.voce.ru</t>
  </si>
  <si>
    <t>Газ природный</t>
  </si>
  <si>
    <t>куб. м</t>
  </si>
  <si>
    <t>комбинированная выработка</t>
  </si>
  <si>
    <t>№1098 от 28.11.13</t>
  </si>
  <si>
    <t>по 31.12.13, тепловая энергия в горячей воде для потребителей, получающих ТЭ на коллекторах производителя, без НДС</t>
  </si>
  <si>
    <t>Тепловая энергия конечному потребителю. Покупаемая ТЭ - ТЭ котельной ж/д вокзала ООО "Теплосервис". Прочие расходы - оплата передачи тепловой энергии ООО "Теплосервис". Валовая прибыль  - себестоимость ТЭ комбинированной выработки ГТ ТЭЦ</t>
  </si>
  <si>
    <t>Золотарева Ирина Игоревна</t>
  </si>
  <si>
    <t>тепловая энергия в горячей воде для конечного потребителя (с передачей), с НДС</t>
  </si>
  <si>
    <t>тепловая энергия в горячей воде для конечного потребителя (с передачей), без НДС</t>
  </si>
  <si>
    <t>тепловая энергия в горячей воде для потребителей, получающих ТЭ на коллекторах производителя, без НДС</t>
  </si>
  <si>
    <t>Федюнин Павел Александрович</t>
  </si>
  <si>
    <t>160014, г.Волода, ул. Горького, 99</t>
  </si>
  <si>
    <t>bia@yandex.ru</t>
  </si>
  <si>
    <t>Белоусова Ирина Александровна</t>
  </si>
  <si>
    <t>по договору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</si>
</sst>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3;&#1069;&#1055;%20&#1042;&#1054;&#1050;&#1069;\&#1050;&#1056;&#1040;&#1057;&#1040;&#1042;&#1048;&#1053;&#1054;\&#1058;&#1040;&#1056;&#1048;&#1060;&#1067;\2015%20&#1075;&#1086;&#1076;\&#1056;&#1069;&#1050;_&#1058;&#1077;&#1087;&#1083;&#1086;_2015\&#1056;&#1069;&#1050;%202015\&#1043;&#1069;&#1055;%20&#1042;&#1054;&#1050;&#1069;_&#1082;&#1086;&#1084;&#1073;.&#1074;&#1099;&#1088;._2015%20-%20&#1088;&#1072;&#1089;&#1095;&#1077;&#1090;%20&#1076;&#1086;&#1083;&#1075;&#1086;&#1089;&#1088;&#1086;&#109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, выручка"/>
      <sheetName val="3.1"/>
      <sheetName val="4.1"/>
      <sheetName val="4.3"/>
      <sheetName val="4.4"/>
      <sheetName val="4.5"/>
      <sheetName val="5.1"/>
      <sheetName val="5.2"/>
      <sheetName val="5.4"/>
      <sheetName val="5.5"/>
      <sheetName val="5.6"/>
      <sheetName val="5.7"/>
      <sheetName val="5.9"/>
      <sheetName val="4.6"/>
      <sheetName val="4.6 (доп)"/>
      <sheetName val="4.9"/>
      <sheetName val="4.10"/>
      <sheetName val="6.1"/>
      <sheetName val="6.4"/>
      <sheetName val="ТВ и стоки"/>
      <sheetName val="Кредиты"/>
      <sheetName val="РАСЧЕТ Тар с коллекторов"/>
      <sheetName val="Конечный тариф"/>
      <sheetName val="Расшифровка затрат"/>
    </sheetNames>
    <sheetDataSet>
      <sheetData sheetId="22">
        <row r="52">
          <cell r="Q52">
            <v>95369.00169369356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3">
      <selection activeCell="E34" sqref="E34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0"/>
      <c r="F3" s="270"/>
      <c r="G3" s="153"/>
    </row>
    <row r="4" spans="2:7" ht="30" customHeight="1">
      <c r="B4" s="11"/>
      <c r="C4" s="279" t="s">
        <v>1264</v>
      </c>
      <c r="D4" s="279"/>
      <c r="E4" s="279"/>
      <c r="F4" s="279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1" t="s">
        <v>992</v>
      </c>
      <c r="D6" s="272"/>
      <c r="E6" s="14"/>
      <c r="F6" s="12"/>
      <c r="G6" s="154"/>
    </row>
    <row r="7" spans="2:7" ht="24.75" customHeight="1" thickBot="1">
      <c r="B7" s="11"/>
      <c r="C7" s="273" t="s">
        <v>401</v>
      </c>
      <c r="D7" s="274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346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1277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1278</v>
      </c>
      <c r="D13" s="275" t="s">
        <v>1283</v>
      </c>
      <c r="E13" s="276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75" t="s">
        <v>1284</v>
      </c>
      <c r="E15" s="276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1281</v>
      </c>
      <c r="D17" s="51" t="s">
        <v>1285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1282</v>
      </c>
      <c r="D18" s="52" t="s">
        <v>1286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77" t="s">
        <v>356</v>
      </c>
      <c r="E20" s="278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1279</v>
      </c>
      <c r="D22" s="49" t="s">
        <v>336</v>
      </c>
      <c r="E22" s="59" t="s">
        <v>1196</v>
      </c>
      <c r="F22" s="12"/>
      <c r="G22" s="154"/>
      <c r="M22" s="40"/>
      <c r="N22" s="40"/>
      <c r="O22" s="41"/>
    </row>
    <row r="23" spans="2:7" ht="24.75" customHeight="1">
      <c r="B23" s="15"/>
      <c r="C23" s="284" t="s">
        <v>1280</v>
      </c>
      <c r="D23" s="37" t="s">
        <v>367</v>
      </c>
      <c r="E23" s="43" t="s">
        <v>1199</v>
      </c>
      <c r="F23" s="12"/>
      <c r="G23" s="154"/>
    </row>
    <row r="24" spans="2:7" ht="24.75" customHeight="1" thickBot="1">
      <c r="B24" s="15"/>
      <c r="C24" s="287"/>
      <c r="D24" s="50" t="s">
        <v>392</v>
      </c>
      <c r="E24" s="53" t="s">
        <v>1200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82" t="s">
        <v>1161</v>
      </c>
      <c r="D26" s="283"/>
      <c r="E26" s="54" t="s">
        <v>1301</v>
      </c>
      <c r="F26" s="12"/>
      <c r="G26" s="154"/>
    </row>
    <row r="27" spans="2:7" ht="27" customHeight="1">
      <c r="B27" s="11"/>
      <c r="C27" s="285" t="s">
        <v>391</v>
      </c>
      <c r="D27" s="286"/>
      <c r="E27" s="55" t="s">
        <v>1287</v>
      </c>
      <c r="F27" s="12"/>
      <c r="G27" s="154"/>
    </row>
    <row r="28" spans="2:7" ht="21" customHeight="1">
      <c r="B28" s="11"/>
      <c r="C28" s="284" t="s">
        <v>1162</v>
      </c>
      <c r="D28" s="36" t="s">
        <v>1163</v>
      </c>
      <c r="E28" s="55" t="s">
        <v>1300</v>
      </c>
      <c r="F28" s="12"/>
      <c r="G28" s="154"/>
    </row>
    <row r="29" spans="2:7" ht="21" customHeight="1">
      <c r="B29" s="11"/>
      <c r="C29" s="284"/>
      <c r="D29" s="36" t="s">
        <v>1164</v>
      </c>
      <c r="E29" s="55"/>
      <c r="F29" s="12"/>
      <c r="G29" s="154"/>
    </row>
    <row r="30" spans="2:7" ht="21" customHeight="1">
      <c r="B30" s="11"/>
      <c r="C30" s="284" t="s">
        <v>1165</v>
      </c>
      <c r="D30" s="36" t="s">
        <v>1163</v>
      </c>
      <c r="E30" s="55" t="s">
        <v>1296</v>
      </c>
      <c r="F30" s="12"/>
      <c r="G30" s="154"/>
    </row>
    <row r="31" spans="2:7" ht="21" customHeight="1">
      <c r="B31" s="11"/>
      <c r="C31" s="284"/>
      <c r="D31" s="36" t="s">
        <v>1164</v>
      </c>
      <c r="E31" s="55"/>
      <c r="F31" s="12"/>
      <c r="G31" s="154"/>
    </row>
    <row r="32" spans="2:7" ht="21" customHeight="1">
      <c r="B32" s="24"/>
      <c r="C32" s="280" t="s">
        <v>1166</v>
      </c>
      <c r="D32" s="25" t="s">
        <v>1163</v>
      </c>
      <c r="E32" s="56" t="s">
        <v>1303</v>
      </c>
      <c r="F32" s="156"/>
      <c r="G32" s="154"/>
    </row>
    <row r="33" spans="2:7" ht="21" customHeight="1">
      <c r="B33" s="24"/>
      <c r="C33" s="280"/>
      <c r="D33" s="25" t="s">
        <v>1167</v>
      </c>
      <c r="E33" s="56"/>
      <c r="F33" s="156"/>
      <c r="G33" s="154"/>
    </row>
    <row r="34" spans="2:7" ht="21" customHeight="1">
      <c r="B34" s="24"/>
      <c r="C34" s="280"/>
      <c r="D34" s="25" t="s">
        <v>1164</v>
      </c>
      <c r="E34" s="56"/>
      <c r="F34" s="156"/>
      <c r="G34" s="154"/>
    </row>
    <row r="35" spans="2:7" ht="21" customHeight="1" thickBot="1">
      <c r="B35" s="24"/>
      <c r="C35" s="281"/>
      <c r="D35" s="42" t="s">
        <v>1168</v>
      </c>
      <c r="E35" s="57" t="s">
        <v>1302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5"/>
  <sheetViews>
    <sheetView zoomScale="75" zoomScaleNormal="75" zoomScalePageLayoutView="0" workbookViewId="0" topLeftCell="D9">
      <selection activeCell="I30" sqref="I30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88" t="s">
        <v>770</v>
      </c>
      <c r="F10" s="289"/>
      <c r="G10" s="289"/>
      <c r="H10" s="289"/>
      <c r="I10" s="289"/>
      <c r="J10" s="289"/>
      <c r="K10" s="289"/>
      <c r="L10" s="289"/>
      <c r="M10" s="289"/>
      <c r="N10" s="290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91" t="s">
        <v>624</v>
      </c>
      <c r="G16" s="294" t="s">
        <v>286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>
      <c r="D17" s="169"/>
      <c r="E17" s="211"/>
      <c r="F17" s="292"/>
      <c r="G17" s="295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>
      <c r="D18" s="169"/>
      <c r="E18" s="211"/>
      <c r="F18" s="293"/>
      <c r="G18" s="296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91" t="s">
        <v>624</v>
      </c>
      <c r="G23" s="294" t="s">
        <v>286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>
      <c r="D24" s="169"/>
      <c r="E24" s="211"/>
      <c r="F24" s="292"/>
      <c r="G24" s="295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>
      <c r="D25" s="169"/>
      <c r="E25" s="211"/>
      <c r="F25" s="293"/>
      <c r="G25" s="296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56.25">
      <c r="D30" s="169"/>
      <c r="E30" s="211"/>
      <c r="F30" s="291" t="s">
        <v>624</v>
      </c>
      <c r="G30" s="294" t="s">
        <v>286</v>
      </c>
      <c r="H30" s="160">
        <v>2070</v>
      </c>
      <c r="I30" s="161">
        <v>42005</v>
      </c>
      <c r="J30" s="161"/>
      <c r="K30" s="162"/>
      <c r="L30" s="244"/>
      <c r="M30" s="244"/>
      <c r="N30" s="159" t="s">
        <v>1299</v>
      </c>
      <c r="O30" s="168"/>
    </row>
    <row r="31" spans="4:15" ht="56.25" hidden="1">
      <c r="D31" s="169"/>
      <c r="E31" s="211"/>
      <c r="F31" s="292"/>
      <c r="G31" s="295"/>
      <c r="H31" s="160">
        <v>1398</v>
      </c>
      <c r="I31" s="161">
        <v>41091</v>
      </c>
      <c r="J31" s="161"/>
      <c r="K31" s="162" t="s">
        <v>1293</v>
      </c>
      <c r="L31" s="244" t="s">
        <v>1288</v>
      </c>
      <c r="M31" s="244" t="s">
        <v>1289</v>
      </c>
      <c r="N31" s="159" t="s">
        <v>1294</v>
      </c>
      <c r="O31" s="168"/>
    </row>
    <row r="32" spans="4:15" ht="11.25" hidden="1">
      <c r="D32" s="169"/>
      <c r="E32" s="211"/>
      <c r="F32" s="293"/>
      <c r="G32" s="296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AI45"/>
  <sheetViews>
    <sheetView tabSelected="1" zoomScale="75" zoomScaleNormal="75" zoomScalePageLayoutView="0" workbookViewId="0" topLeftCell="D8">
      <selection activeCell="J28" sqref="J28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88" t="s">
        <v>770</v>
      </c>
      <c r="F10" s="289"/>
      <c r="G10" s="289"/>
      <c r="H10" s="289"/>
      <c r="I10" s="289"/>
      <c r="J10" s="289"/>
      <c r="K10" s="289"/>
      <c r="L10" s="289"/>
      <c r="M10" s="289"/>
      <c r="N10" s="290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45">
      <c r="D16" s="169"/>
      <c r="E16" s="211"/>
      <c r="F16" s="291" t="s">
        <v>624</v>
      </c>
      <c r="G16" s="294" t="s">
        <v>286</v>
      </c>
      <c r="H16" s="160">
        <f>H23*1.18</f>
        <v>3237.9199999999996</v>
      </c>
      <c r="I16" s="161">
        <v>42005</v>
      </c>
      <c r="J16" s="161"/>
      <c r="K16" s="162"/>
      <c r="L16" s="244"/>
      <c r="M16" s="244"/>
      <c r="N16" s="159" t="s">
        <v>1297</v>
      </c>
      <c r="O16" s="168"/>
    </row>
    <row r="17" spans="4:15" ht="45">
      <c r="D17" s="169"/>
      <c r="E17" s="211"/>
      <c r="F17" s="292"/>
      <c r="G17" s="295"/>
      <c r="H17" s="160">
        <f>H24*1.18</f>
        <v>3266.24</v>
      </c>
      <c r="I17" s="161">
        <v>42186</v>
      </c>
      <c r="J17" s="161"/>
      <c r="K17" s="162"/>
      <c r="L17" s="244"/>
      <c r="M17" s="244"/>
      <c r="N17" s="159" t="s">
        <v>1297</v>
      </c>
      <c r="O17" s="168"/>
    </row>
    <row r="18" spans="4:15" ht="11.25" hidden="1">
      <c r="D18" s="169"/>
      <c r="E18" s="211"/>
      <c r="F18" s="293"/>
      <c r="G18" s="296"/>
      <c r="H18" s="160"/>
      <c r="I18" s="161"/>
      <c r="J18" s="161"/>
      <c r="K18" s="162"/>
      <c r="L18" s="244"/>
      <c r="M18" s="244"/>
      <c r="N18" s="159"/>
      <c r="O18" s="168"/>
    </row>
    <row r="19" spans="4:15" ht="11.25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45">
      <c r="D23" s="169"/>
      <c r="E23" s="211"/>
      <c r="F23" s="291" t="s">
        <v>624</v>
      </c>
      <c r="G23" s="294" t="s">
        <v>286</v>
      </c>
      <c r="H23" s="160">
        <v>2744</v>
      </c>
      <c r="I23" s="161">
        <v>42005</v>
      </c>
      <c r="J23" s="161"/>
      <c r="K23" s="162"/>
      <c r="L23" s="244"/>
      <c r="M23" s="244"/>
      <c r="N23" s="159" t="s">
        <v>1298</v>
      </c>
      <c r="O23" s="168"/>
    </row>
    <row r="24" spans="4:15" ht="45">
      <c r="D24" s="169"/>
      <c r="E24" s="211"/>
      <c r="F24" s="292"/>
      <c r="G24" s="295"/>
      <c r="H24" s="160">
        <v>2768</v>
      </c>
      <c r="I24" s="161">
        <v>42186</v>
      </c>
      <c r="J24" s="161"/>
      <c r="K24" s="162"/>
      <c r="L24" s="244"/>
      <c r="M24" s="244"/>
      <c r="N24" s="159" t="s">
        <v>1298</v>
      </c>
      <c r="O24" s="168"/>
    </row>
    <row r="25" spans="4:15" ht="11.25" hidden="1">
      <c r="D25" s="169"/>
      <c r="E25" s="211"/>
      <c r="F25" s="293"/>
      <c r="G25" s="296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45">
      <c r="D30" s="169"/>
      <c r="E30" s="211"/>
      <c r="F30" s="291" t="s">
        <v>624</v>
      </c>
      <c r="G30" s="294" t="s">
        <v>286</v>
      </c>
      <c r="H30" s="160">
        <f>+H23</f>
        <v>2744</v>
      </c>
      <c r="I30" s="161">
        <v>42005</v>
      </c>
      <c r="J30" s="161"/>
      <c r="K30" s="162"/>
      <c r="L30" s="244"/>
      <c r="M30" s="244"/>
      <c r="N30" s="159" t="s">
        <v>1298</v>
      </c>
      <c r="O30" s="168"/>
    </row>
    <row r="31" spans="4:15" ht="45">
      <c r="D31" s="169"/>
      <c r="E31" s="211"/>
      <c r="F31" s="292"/>
      <c r="G31" s="295"/>
      <c r="H31" s="160">
        <f>+H24</f>
        <v>2768</v>
      </c>
      <c r="I31" s="161">
        <v>42186</v>
      </c>
      <c r="J31" s="161"/>
      <c r="K31" s="162"/>
      <c r="L31" s="244"/>
      <c r="M31" s="244"/>
      <c r="N31" s="159" t="s">
        <v>1298</v>
      </c>
      <c r="O31" s="168"/>
    </row>
    <row r="32" spans="4:15" ht="11.25" hidden="1">
      <c r="D32" s="169"/>
      <c r="E32" s="211"/>
      <c r="F32" s="293"/>
      <c r="G32" s="296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8" t="s">
        <v>784</v>
      </c>
      <c r="F10" s="289"/>
      <c r="G10" s="290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88" t="s">
        <v>769</v>
      </c>
      <c r="F10" s="289"/>
      <c r="G10" s="290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8" t="s">
        <v>785</v>
      </c>
      <c r="F10" s="289"/>
      <c r="G10" s="290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41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3"/>
  <sheetViews>
    <sheetView zoomScale="85" zoomScaleNormal="85" zoomScalePageLayoutView="0" workbookViewId="0" topLeftCell="D44">
      <selection activeCell="I51" sqref="I51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40.0039062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88" t="s">
        <v>786</v>
      </c>
      <c r="F10" s="289"/>
      <c r="G10" s="289"/>
      <c r="H10" s="289"/>
      <c r="I10" s="290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8" t="s">
        <v>372</v>
      </c>
      <c r="G12" s="33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9">
        <f>E13+1</f>
        <v>2</v>
      </c>
      <c r="G13" s="339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4" t="s">
        <v>776</v>
      </c>
      <c r="G14" s="324"/>
      <c r="H14" s="261" t="s">
        <v>811</v>
      </c>
      <c r="I14" s="265" t="s">
        <v>356</v>
      </c>
      <c r="J14" s="226"/>
    </row>
    <row r="15" spans="3:10" ht="29.25" customHeight="1">
      <c r="C15" s="82"/>
      <c r="D15" s="83"/>
      <c r="E15" s="99">
        <v>2</v>
      </c>
      <c r="F15" s="324" t="s">
        <v>814</v>
      </c>
      <c r="G15" s="324"/>
      <c r="H15" s="261" t="s">
        <v>809</v>
      </c>
      <c r="I15" s="106">
        <v>85286</v>
      </c>
      <c r="J15" s="86"/>
    </row>
    <row r="16" spans="3:10" ht="29.25" customHeight="1">
      <c r="C16" s="82"/>
      <c r="D16" s="83"/>
      <c r="E16" s="99">
        <v>3</v>
      </c>
      <c r="F16" s="324" t="s">
        <v>813</v>
      </c>
      <c r="G16" s="324"/>
      <c r="H16" s="261" t="s">
        <v>809</v>
      </c>
      <c r="I16" s="106">
        <v>75504</v>
      </c>
      <c r="J16" s="86"/>
    </row>
    <row r="17" spans="3:10" ht="15" customHeight="1">
      <c r="C17" s="82"/>
      <c r="D17" s="83"/>
      <c r="E17" s="99" t="s">
        <v>364</v>
      </c>
      <c r="F17" s="323" t="s">
        <v>799</v>
      </c>
      <c r="G17" s="323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23" t="s">
        <v>812</v>
      </c>
      <c r="G18" s="323"/>
      <c r="H18" s="261" t="s">
        <v>809</v>
      </c>
      <c r="I18" s="106">
        <v>25536</v>
      </c>
      <c r="J18" s="86"/>
    </row>
    <row r="19" spans="3:10" ht="11.25">
      <c r="C19" s="82"/>
      <c r="D19" s="83"/>
      <c r="E19" s="335" t="s">
        <v>807</v>
      </c>
      <c r="F19" s="336" t="s">
        <v>1290</v>
      </c>
      <c r="G19" s="87" t="s">
        <v>810</v>
      </c>
      <c r="H19" s="261" t="s">
        <v>809</v>
      </c>
      <c r="I19" s="106">
        <f>I18</f>
        <v>25536</v>
      </c>
      <c r="J19" s="86"/>
    </row>
    <row r="20" spans="3:10" ht="11.25" customHeight="1">
      <c r="C20" s="82"/>
      <c r="D20" s="83"/>
      <c r="E20" s="335"/>
      <c r="F20" s="337"/>
      <c r="G20" s="87" t="s">
        <v>808</v>
      </c>
      <c r="H20" s="262" t="s">
        <v>1291</v>
      </c>
      <c r="I20" s="106">
        <v>5721.4</v>
      </c>
      <c r="J20" s="86"/>
    </row>
    <row r="21" spans="3:10" ht="11.25" customHeight="1">
      <c r="C21" s="82"/>
      <c r="D21" s="83"/>
      <c r="E21" s="335"/>
      <c r="F21" s="337"/>
      <c r="G21" s="87" t="s">
        <v>777</v>
      </c>
      <c r="H21" s="261" t="s">
        <v>809</v>
      </c>
      <c r="I21" s="101">
        <f>IF(I20="",0,IF(I20=0,0,I19/I20))</f>
        <v>4.463243262138637</v>
      </c>
      <c r="J21" s="86"/>
    </row>
    <row r="22" spans="3:10" ht="11.25">
      <c r="C22" s="82"/>
      <c r="D22" s="83"/>
      <c r="E22" s="335"/>
      <c r="F22" s="337"/>
      <c r="G22" s="87" t="s">
        <v>778</v>
      </c>
      <c r="H22" s="261" t="s">
        <v>811</v>
      </c>
      <c r="I22" s="266" t="s">
        <v>1304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3" t="s">
        <v>800</v>
      </c>
      <c r="G24" s="323"/>
      <c r="H24" s="261" t="s">
        <v>809</v>
      </c>
      <c r="I24" s="106">
        <v>0</v>
      </c>
      <c r="J24" s="86"/>
    </row>
    <row r="25" spans="3:10" ht="15" customHeight="1">
      <c r="C25" s="82"/>
      <c r="D25" s="83"/>
      <c r="E25" s="99" t="s">
        <v>788</v>
      </c>
      <c r="F25" s="325" t="s">
        <v>98</v>
      </c>
      <c r="G25" s="325"/>
      <c r="H25" s="261" t="s">
        <v>815</v>
      </c>
      <c r="I25" s="106">
        <v>0</v>
      </c>
      <c r="J25" s="86"/>
    </row>
    <row r="26" spans="3:10" ht="15" customHeight="1">
      <c r="C26" s="82"/>
      <c r="D26" s="83"/>
      <c r="E26" s="99" t="s">
        <v>789</v>
      </c>
      <c r="F26" s="325" t="s">
        <v>816</v>
      </c>
      <c r="G26" s="325"/>
      <c r="H26" s="261" t="s">
        <v>335</v>
      </c>
      <c r="I26" s="106">
        <v>0</v>
      </c>
      <c r="J26" s="86"/>
    </row>
    <row r="27" spans="3:10" ht="23.25" customHeight="1">
      <c r="C27" s="82"/>
      <c r="D27" s="83"/>
      <c r="E27" s="99" t="s">
        <v>790</v>
      </c>
      <c r="F27" s="323" t="s">
        <v>801</v>
      </c>
      <c r="G27" s="323"/>
      <c r="H27" s="261" t="s">
        <v>809</v>
      </c>
      <c r="I27" s="106">
        <v>425</v>
      </c>
      <c r="J27" s="86"/>
    </row>
    <row r="28" spans="3:10" ht="23.25" customHeight="1">
      <c r="C28" s="82"/>
      <c r="D28" s="83"/>
      <c r="E28" s="99" t="s">
        <v>791</v>
      </c>
      <c r="F28" s="323" t="s">
        <v>802</v>
      </c>
      <c r="G28" s="323"/>
      <c r="H28" s="261" t="s">
        <v>809</v>
      </c>
      <c r="I28" s="106">
        <v>852</v>
      </c>
      <c r="J28" s="86"/>
    </row>
    <row r="29" spans="3:10" ht="23.25" customHeight="1">
      <c r="C29" s="82"/>
      <c r="D29" s="83"/>
      <c r="E29" s="99" t="s">
        <v>710</v>
      </c>
      <c r="F29" s="324" t="s">
        <v>712</v>
      </c>
      <c r="G29" s="324"/>
      <c r="H29" s="261" t="s">
        <v>809</v>
      </c>
      <c r="I29" s="106">
        <v>2813</v>
      </c>
      <c r="J29" s="86"/>
    </row>
    <row r="30" spans="3:10" ht="23.25" customHeight="1">
      <c r="C30" s="82"/>
      <c r="D30" s="83"/>
      <c r="E30" s="99" t="s">
        <v>711</v>
      </c>
      <c r="F30" s="324" t="s">
        <v>713</v>
      </c>
      <c r="G30" s="324"/>
      <c r="H30" s="261" t="s">
        <v>809</v>
      </c>
      <c r="I30" s="106">
        <v>850</v>
      </c>
      <c r="J30" s="86"/>
    </row>
    <row r="31" spans="3:10" ht="23.25" customHeight="1">
      <c r="C31" s="82"/>
      <c r="D31" s="83"/>
      <c r="E31" s="99" t="s">
        <v>792</v>
      </c>
      <c r="F31" s="323" t="s">
        <v>806</v>
      </c>
      <c r="G31" s="323"/>
      <c r="H31" s="261" t="s">
        <v>809</v>
      </c>
      <c r="I31" s="106">
        <v>20157</v>
      </c>
      <c r="J31" s="86"/>
    </row>
    <row r="32" spans="3:10" ht="15" customHeight="1">
      <c r="C32" s="82"/>
      <c r="D32" s="83"/>
      <c r="E32" s="99" t="s">
        <v>793</v>
      </c>
      <c r="F32" s="323" t="s">
        <v>780</v>
      </c>
      <c r="G32" s="323"/>
      <c r="H32" s="261" t="s">
        <v>809</v>
      </c>
      <c r="I32" s="106">
        <v>0</v>
      </c>
      <c r="J32" s="86"/>
    </row>
    <row r="33" spans="3:10" ht="23.25" customHeight="1">
      <c r="C33" s="82"/>
      <c r="D33" s="83"/>
      <c r="E33" s="99" t="s">
        <v>794</v>
      </c>
      <c r="F33" s="323" t="s">
        <v>803</v>
      </c>
      <c r="G33" s="323"/>
      <c r="H33" s="261" t="s">
        <v>809</v>
      </c>
      <c r="I33" s="106">
        <v>558</v>
      </c>
      <c r="J33" s="86"/>
    </row>
    <row r="34" spans="3:10" ht="15" customHeight="1">
      <c r="C34" s="82"/>
      <c r="D34" s="83"/>
      <c r="E34" s="99" t="s">
        <v>66</v>
      </c>
      <c r="F34" s="325" t="s">
        <v>781</v>
      </c>
      <c r="G34" s="325"/>
      <c r="H34" s="261" t="s">
        <v>809</v>
      </c>
      <c r="I34" s="106">
        <v>0</v>
      </c>
      <c r="J34" s="86"/>
    </row>
    <row r="35" spans="3:10" ht="15" customHeight="1">
      <c r="C35" s="82"/>
      <c r="D35" s="83"/>
      <c r="E35" s="99" t="s">
        <v>67</v>
      </c>
      <c r="F35" s="325" t="s">
        <v>782</v>
      </c>
      <c r="G35" s="325"/>
      <c r="H35" s="261" t="s">
        <v>809</v>
      </c>
      <c r="I35" s="106">
        <v>0</v>
      </c>
      <c r="J35" s="86"/>
    </row>
    <row r="36" spans="3:10" ht="23.25" customHeight="1">
      <c r="C36" s="82"/>
      <c r="D36" s="83"/>
      <c r="E36" s="99" t="s">
        <v>795</v>
      </c>
      <c r="F36" s="323" t="s">
        <v>804</v>
      </c>
      <c r="G36" s="323"/>
      <c r="H36" s="261" t="s">
        <v>809</v>
      </c>
      <c r="I36" s="106">
        <v>0</v>
      </c>
      <c r="J36" s="86"/>
    </row>
    <row r="37" spans="3:10" ht="23.25" customHeight="1">
      <c r="C37" s="82"/>
      <c r="D37" s="83"/>
      <c r="E37" s="99" t="s">
        <v>1270</v>
      </c>
      <c r="F37" s="325" t="s">
        <v>781</v>
      </c>
      <c r="G37" s="325"/>
      <c r="H37" s="261" t="s">
        <v>809</v>
      </c>
      <c r="I37" s="106">
        <v>0</v>
      </c>
      <c r="J37" s="86"/>
    </row>
    <row r="38" spans="3:10" ht="23.25" customHeight="1" thickBot="1">
      <c r="C38" s="82"/>
      <c r="D38" s="83"/>
      <c r="E38" s="99" t="s">
        <v>1271</v>
      </c>
      <c r="F38" s="325" t="s">
        <v>782</v>
      </c>
      <c r="G38" s="325"/>
      <c r="H38" s="261" t="s">
        <v>809</v>
      </c>
      <c r="I38" s="106">
        <v>0</v>
      </c>
      <c r="J38" s="86"/>
    </row>
    <row r="39" spans="3:18" ht="23.25" customHeight="1">
      <c r="C39" s="82"/>
      <c r="D39" s="83"/>
      <c r="E39" s="99" t="s">
        <v>796</v>
      </c>
      <c r="F39" s="323" t="s">
        <v>805</v>
      </c>
      <c r="G39" s="323"/>
      <c r="H39" s="261" t="s">
        <v>809</v>
      </c>
      <c r="I39" s="106">
        <v>12064</v>
      </c>
      <c r="J39" s="86"/>
      <c r="L39" s="326" t="s">
        <v>1267</v>
      </c>
      <c r="M39" s="327"/>
      <c r="N39" s="327"/>
      <c r="O39" s="327"/>
      <c r="P39" s="327"/>
      <c r="Q39" s="327"/>
      <c r="R39" s="328"/>
    </row>
    <row r="40" spans="3:18" ht="33.75" customHeight="1">
      <c r="C40" s="82"/>
      <c r="D40" s="83"/>
      <c r="E40" s="99" t="s">
        <v>1272</v>
      </c>
      <c r="F40" s="323" t="s">
        <v>1273</v>
      </c>
      <c r="G40" s="323"/>
      <c r="H40" s="261" t="s">
        <v>809</v>
      </c>
      <c r="I40" s="106">
        <v>5191</v>
      </c>
      <c r="J40" s="86"/>
      <c r="L40" s="329"/>
      <c r="M40" s="330"/>
      <c r="N40" s="330"/>
      <c r="O40" s="330"/>
      <c r="P40" s="330"/>
      <c r="Q40" s="330"/>
      <c r="R40" s="331"/>
    </row>
    <row r="41" spans="3:18" ht="23.25" customHeight="1">
      <c r="C41" s="82"/>
      <c r="D41" s="83"/>
      <c r="E41" s="99" t="s">
        <v>374</v>
      </c>
      <c r="F41" s="319" t="s">
        <v>99</v>
      </c>
      <c r="G41" s="319"/>
      <c r="H41" s="261" t="s">
        <v>809</v>
      </c>
      <c r="I41" s="106">
        <f>I15-I16</f>
        <v>9782</v>
      </c>
      <c r="J41" s="86"/>
      <c r="L41" s="329"/>
      <c r="M41" s="330"/>
      <c r="N41" s="330"/>
      <c r="O41" s="330"/>
      <c r="P41" s="330"/>
      <c r="Q41" s="330"/>
      <c r="R41" s="331"/>
    </row>
    <row r="42" spans="3:18" ht="23.25" customHeight="1">
      <c r="C42" s="82"/>
      <c r="D42" s="83"/>
      <c r="E42" s="99" t="s">
        <v>375</v>
      </c>
      <c r="F42" s="319" t="s">
        <v>100</v>
      </c>
      <c r="G42" s="319"/>
      <c r="H42" s="261" t="s">
        <v>809</v>
      </c>
      <c r="I42" s="106">
        <v>0</v>
      </c>
      <c r="J42" s="86"/>
      <c r="L42" s="329"/>
      <c r="M42" s="330"/>
      <c r="N42" s="330"/>
      <c r="O42" s="330"/>
      <c r="P42" s="330"/>
      <c r="Q42" s="330"/>
      <c r="R42" s="331"/>
    </row>
    <row r="43" spans="3:18" ht="23.25" customHeight="1">
      <c r="C43" s="82"/>
      <c r="D43" s="83"/>
      <c r="E43" s="99" t="s">
        <v>376</v>
      </c>
      <c r="F43" s="319" t="s">
        <v>817</v>
      </c>
      <c r="G43" s="319"/>
      <c r="H43" s="261" t="s">
        <v>809</v>
      </c>
      <c r="I43" s="106">
        <v>0</v>
      </c>
      <c r="J43" s="86"/>
      <c r="L43" s="329"/>
      <c r="M43" s="330"/>
      <c r="N43" s="330"/>
      <c r="O43" s="330"/>
      <c r="P43" s="330"/>
      <c r="Q43" s="330"/>
      <c r="R43" s="331"/>
    </row>
    <row r="44" spans="3:18" ht="23.25" customHeight="1">
      <c r="C44" s="82"/>
      <c r="D44" s="83"/>
      <c r="E44" s="99" t="s">
        <v>377</v>
      </c>
      <c r="F44" s="319" t="s">
        <v>819</v>
      </c>
      <c r="G44" s="319"/>
      <c r="H44" s="261" t="s">
        <v>818</v>
      </c>
      <c r="I44" s="106">
        <v>57</v>
      </c>
      <c r="J44" s="86"/>
      <c r="L44" s="329"/>
      <c r="M44" s="330"/>
      <c r="N44" s="330"/>
      <c r="O44" s="330"/>
      <c r="P44" s="330"/>
      <c r="Q44" s="330"/>
      <c r="R44" s="331"/>
    </row>
    <row r="45" spans="3:18" ht="23.25" customHeight="1">
      <c r="C45" s="82"/>
      <c r="D45" s="83"/>
      <c r="E45" s="99" t="s">
        <v>378</v>
      </c>
      <c r="F45" s="319" t="s">
        <v>820</v>
      </c>
      <c r="G45" s="319"/>
      <c r="H45" s="261" t="s">
        <v>818</v>
      </c>
      <c r="I45" s="106">
        <v>16</v>
      </c>
      <c r="J45" s="86"/>
      <c r="L45" s="329"/>
      <c r="M45" s="330"/>
      <c r="N45" s="330"/>
      <c r="O45" s="330"/>
      <c r="P45" s="330"/>
      <c r="Q45" s="330"/>
      <c r="R45" s="331"/>
    </row>
    <row r="46" spans="3:18" ht="23.25" customHeight="1">
      <c r="C46" s="82"/>
      <c r="D46" s="83"/>
      <c r="E46" s="99" t="s">
        <v>379</v>
      </c>
      <c r="F46" s="319" t="s">
        <v>822</v>
      </c>
      <c r="G46" s="319"/>
      <c r="H46" s="261" t="s">
        <v>821</v>
      </c>
      <c r="I46" s="106">
        <v>41.5</v>
      </c>
      <c r="J46" s="86"/>
      <c r="L46" s="329"/>
      <c r="M46" s="330"/>
      <c r="N46" s="330"/>
      <c r="O46" s="330"/>
      <c r="P46" s="330"/>
      <c r="Q46" s="330"/>
      <c r="R46" s="331"/>
    </row>
    <row r="47" spans="3:18" ht="23.25" customHeight="1">
      <c r="C47" s="82"/>
      <c r="D47" s="83"/>
      <c r="E47" s="99" t="s">
        <v>380</v>
      </c>
      <c r="F47" s="319" t="s">
        <v>823</v>
      </c>
      <c r="G47" s="319"/>
      <c r="H47" s="261" t="s">
        <v>821</v>
      </c>
      <c r="I47" s="106">
        <v>0</v>
      </c>
      <c r="J47" s="86"/>
      <c r="L47" s="329"/>
      <c r="M47" s="330"/>
      <c r="N47" s="330"/>
      <c r="O47" s="330"/>
      <c r="P47" s="330"/>
      <c r="Q47" s="330"/>
      <c r="R47" s="331"/>
    </row>
    <row r="48" spans="3:18" ht="23.25" customHeight="1" thickBot="1">
      <c r="C48" s="82"/>
      <c r="D48" s="83"/>
      <c r="E48" s="99" t="s">
        <v>381</v>
      </c>
      <c r="F48" s="319" t="s">
        <v>783</v>
      </c>
      <c r="G48" s="319"/>
      <c r="H48" s="261" t="s">
        <v>821</v>
      </c>
      <c r="I48" s="101">
        <f>I49+I50</f>
        <v>41.21</v>
      </c>
      <c r="J48" s="86"/>
      <c r="L48" s="332"/>
      <c r="M48" s="333"/>
      <c r="N48" s="333"/>
      <c r="O48" s="333"/>
      <c r="P48" s="333"/>
      <c r="Q48" s="333"/>
      <c r="R48" s="334"/>
    </row>
    <row r="49" spans="3:10" ht="23.25" customHeight="1">
      <c r="C49" s="82"/>
      <c r="D49" s="83"/>
      <c r="E49" s="99" t="s">
        <v>382</v>
      </c>
      <c r="F49" s="323" t="s">
        <v>671</v>
      </c>
      <c r="G49" s="323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3" t="s">
        <v>673</v>
      </c>
      <c r="G50" s="323"/>
      <c r="H50" s="261" t="s">
        <v>821</v>
      </c>
      <c r="I50" s="106">
        <v>41.21</v>
      </c>
      <c r="J50" s="86"/>
    </row>
    <row r="51" spans="3:10" ht="23.25" customHeight="1">
      <c r="C51" s="82"/>
      <c r="D51" s="83"/>
      <c r="E51" s="99" t="s">
        <v>383</v>
      </c>
      <c r="F51" s="319" t="s">
        <v>825</v>
      </c>
      <c r="G51" s="319"/>
      <c r="H51" s="261" t="s">
        <v>371</v>
      </c>
      <c r="I51" s="106">
        <v>0</v>
      </c>
      <c r="J51" s="86"/>
    </row>
    <row r="52" spans="3:10" ht="23.25" customHeight="1">
      <c r="C52" s="82"/>
      <c r="D52" s="83"/>
      <c r="E52" s="99" t="s">
        <v>384</v>
      </c>
      <c r="F52" s="324" t="s">
        <v>765</v>
      </c>
      <c r="G52" s="324"/>
      <c r="H52" s="261" t="s">
        <v>77</v>
      </c>
      <c r="I52" s="106">
        <v>0</v>
      </c>
      <c r="J52" s="86"/>
    </row>
    <row r="53" spans="3:10" ht="23.25" customHeight="1">
      <c r="C53" s="82"/>
      <c r="D53" s="83"/>
      <c r="E53" s="99" t="s">
        <v>385</v>
      </c>
      <c r="F53" s="319" t="s">
        <v>831</v>
      </c>
      <c r="G53" s="319"/>
      <c r="H53" s="261" t="s">
        <v>824</v>
      </c>
      <c r="I53" s="106">
        <v>0.6</v>
      </c>
      <c r="J53" s="86"/>
    </row>
    <row r="54" spans="3:10" ht="23.25" customHeight="1">
      <c r="C54" s="82"/>
      <c r="D54" s="83"/>
      <c r="E54" s="99" t="s">
        <v>386</v>
      </c>
      <c r="F54" s="319" t="s">
        <v>832</v>
      </c>
      <c r="G54" s="319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19" t="s">
        <v>834</v>
      </c>
      <c r="G55" s="319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19" t="s">
        <v>835</v>
      </c>
      <c r="G56" s="319"/>
      <c r="H56" s="261" t="s">
        <v>764</v>
      </c>
      <c r="I56" s="109"/>
      <c r="J56" s="86"/>
    </row>
    <row r="57" spans="3:10" ht="23.25" customHeight="1">
      <c r="C57" s="82"/>
      <c r="D57" s="83"/>
      <c r="E57" s="99" t="s">
        <v>389</v>
      </c>
      <c r="F57" s="319" t="s">
        <v>836</v>
      </c>
      <c r="G57" s="319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19" t="s">
        <v>666</v>
      </c>
      <c r="G58" s="319"/>
      <c r="H58" s="261" t="s">
        <v>833</v>
      </c>
      <c r="I58" s="106"/>
      <c r="J58" s="86"/>
    </row>
    <row r="59" spans="3:10" ht="23.25" customHeight="1">
      <c r="C59" s="82"/>
      <c r="D59" s="83"/>
      <c r="E59" s="99" t="s">
        <v>797</v>
      </c>
      <c r="F59" s="319" t="s">
        <v>668</v>
      </c>
      <c r="G59" s="319"/>
      <c r="H59" s="261" t="s">
        <v>667</v>
      </c>
      <c r="I59" s="106">
        <v>155.6</v>
      </c>
      <c r="J59" s="86"/>
    </row>
    <row r="60" spans="3:10" ht="23.25" customHeight="1">
      <c r="C60" s="82"/>
      <c r="D60" s="83"/>
      <c r="E60" s="99" t="s">
        <v>798</v>
      </c>
      <c r="F60" s="319" t="s">
        <v>670</v>
      </c>
      <c r="G60" s="319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20" t="s">
        <v>669</v>
      </c>
      <c r="G61" s="320"/>
      <c r="H61" s="258" t="s">
        <v>714</v>
      </c>
      <c r="I61" s="106"/>
      <c r="J61" s="86"/>
    </row>
    <row r="62" spans="3:10" ht="69" customHeight="1" thickBot="1">
      <c r="C62" s="82"/>
      <c r="D62" s="83"/>
      <c r="E62" s="259" t="s">
        <v>707</v>
      </c>
      <c r="F62" s="321" t="s">
        <v>1276</v>
      </c>
      <c r="G62" s="322"/>
      <c r="H62" s="260"/>
      <c r="I62" s="269" t="s">
        <v>1292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E10:I10"/>
    <mergeCell ref="F12:G12"/>
    <mergeCell ref="F13:G13"/>
    <mergeCell ref="F14:G14"/>
    <mergeCell ref="F15:G15"/>
    <mergeCell ref="F16:G16"/>
    <mergeCell ref="F17:G17"/>
    <mergeCell ref="F18:G18"/>
    <mergeCell ref="E19:E22"/>
    <mergeCell ref="F19:F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58:G58"/>
  </mergeCells>
  <dataValidations count="7">
    <dataValidation type="decimal" allowBlank="1" showInputMessage="1" showErrorMessage="1" sqref="I58">
      <formula1>0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decimal" allowBlank="1" showInputMessage="1" showErrorMessage="1" sqref="I44:I50">
      <formula1>-999999999999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51:I54 I59:I61 I24:I43 I15:I20">
      <formula1>-99999999999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="85" zoomScaleNormal="85" zoomScalePageLayoutView="0" workbookViewId="0" topLeftCell="D44">
      <selection activeCell="F41" sqref="F41:G41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88" t="s">
        <v>786</v>
      </c>
      <c r="F10" s="289"/>
      <c r="G10" s="289"/>
      <c r="H10" s="289"/>
      <c r="I10" s="290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8" t="s">
        <v>372</v>
      </c>
      <c r="G12" s="33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9">
        <f>E13+1</f>
        <v>2</v>
      </c>
      <c r="G13" s="339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4" t="s">
        <v>776</v>
      </c>
      <c r="G14" s="324"/>
      <c r="H14" s="261" t="s">
        <v>811</v>
      </c>
      <c r="I14" s="265" t="s">
        <v>354</v>
      </c>
      <c r="J14" s="226"/>
    </row>
    <row r="15" spans="3:10" ht="29.25" customHeight="1">
      <c r="C15" s="82"/>
      <c r="D15" s="83"/>
      <c r="E15" s="99">
        <v>2</v>
      </c>
      <c r="F15" s="324" t="s">
        <v>814</v>
      </c>
      <c r="G15" s="324"/>
      <c r="H15" s="261" t="s">
        <v>809</v>
      </c>
      <c r="I15" s="106">
        <f>+'[2]Конечный тариф'!$Q$52</f>
        <v>95369.00169369356</v>
      </c>
      <c r="J15" s="86"/>
    </row>
    <row r="16" spans="3:10" ht="29.25" customHeight="1">
      <c r="C16" s="82"/>
      <c r="D16" s="83"/>
      <c r="E16" s="99">
        <v>3</v>
      </c>
      <c r="F16" s="324" t="s">
        <v>813</v>
      </c>
      <c r="G16" s="324"/>
      <c r="H16" s="261" t="s">
        <v>809</v>
      </c>
      <c r="I16" s="106"/>
      <c r="J16" s="86"/>
    </row>
    <row r="17" spans="3:10" ht="15" customHeight="1">
      <c r="C17" s="82"/>
      <c r="D17" s="83"/>
      <c r="E17" s="99" t="s">
        <v>364</v>
      </c>
      <c r="F17" s="323" t="s">
        <v>799</v>
      </c>
      <c r="G17" s="323"/>
      <c r="H17" s="261" t="s">
        <v>809</v>
      </c>
      <c r="I17" s="106">
        <v>5982</v>
      </c>
      <c r="J17" s="86"/>
    </row>
    <row r="18" spans="3:10" ht="15" customHeight="1">
      <c r="C18" s="82"/>
      <c r="D18" s="83"/>
      <c r="E18" s="99" t="s">
        <v>365</v>
      </c>
      <c r="F18" s="323" t="s">
        <v>812</v>
      </c>
      <c r="G18" s="323"/>
      <c r="H18" s="261" t="s">
        <v>809</v>
      </c>
      <c r="I18" s="106"/>
      <c r="J18" s="86"/>
    </row>
    <row r="19" spans="3:10" ht="11.25">
      <c r="C19" s="82"/>
      <c r="D19" s="83"/>
      <c r="E19" s="335" t="s">
        <v>807</v>
      </c>
      <c r="F19" s="336"/>
      <c r="G19" s="87" t="s">
        <v>810</v>
      </c>
      <c r="H19" s="261" t="s">
        <v>809</v>
      </c>
      <c r="I19" s="106"/>
      <c r="J19" s="86"/>
    </row>
    <row r="20" spans="3:10" ht="11.25" customHeight="1">
      <c r="C20" s="82"/>
      <c r="D20" s="83"/>
      <c r="E20" s="335"/>
      <c r="F20" s="337"/>
      <c r="G20" s="87" t="s">
        <v>808</v>
      </c>
      <c r="H20" s="262"/>
      <c r="I20" s="106"/>
      <c r="J20" s="86"/>
    </row>
    <row r="21" spans="3:10" ht="11.25" customHeight="1">
      <c r="C21" s="82"/>
      <c r="D21" s="83"/>
      <c r="E21" s="335"/>
      <c r="F21" s="337"/>
      <c r="G21" s="87" t="s">
        <v>777</v>
      </c>
      <c r="H21" s="261" t="s">
        <v>809</v>
      </c>
      <c r="I21" s="101">
        <f>IF(I20="",0,IF(I20=0,0,I19/I20))</f>
        <v>0</v>
      </c>
      <c r="J21" s="86"/>
    </row>
    <row r="22" spans="3:10" ht="11.25" customHeight="1">
      <c r="C22" s="82"/>
      <c r="D22" s="83"/>
      <c r="E22" s="335"/>
      <c r="F22" s="337"/>
      <c r="G22" s="87" t="s">
        <v>778</v>
      </c>
      <c r="H22" s="261" t="s">
        <v>811</v>
      </c>
      <c r="I22" s="266"/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3" t="s">
        <v>800</v>
      </c>
      <c r="G24" s="323"/>
      <c r="H24" s="261" t="s">
        <v>809</v>
      </c>
      <c r="I24" s="106"/>
      <c r="J24" s="86"/>
    </row>
    <row r="25" spans="3:10" ht="15" customHeight="1">
      <c r="C25" s="82"/>
      <c r="D25" s="83"/>
      <c r="E25" s="99" t="s">
        <v>788</v>
      </c>
      <c r="F25" s="325" t="s">
        <v>98</v>
      </c>
      <c r="G25" s="325"/>
      <c r="H25" s="261" t="s">
        <v>815</v>
      </c>
      <c r="I25" s="106"/>
      <c r="J25" s="86"/>
    </row>
    <row r="26" spans="3:10" ht="15" customHeight="1">
      <c r="C26" s="82"/>
      <c r="D26" s="83"/>
      <c r="E26" s="99" t="s">
        <v>789</v>
      </c>
      <c r="F26" s="325" t="s">
        <v>816</v>
      </c>
      <c r="G26" s="325"/>
      <c r="H26" s="261" t="s">
        <v>335</v>
      </c>
      <c r="I26" s="106"/>
      <c r="J26" s="86"/>
    </row>
    <row r="27" spans="3:10" ht="23.25" customHeight="1">
      <c r="C27" s="82"/>
      <c r="D27" s="83"/>
      <c r="E27" s="99" t="s">
        <v>790</v>
      </c>
      <c r="F27" s="323" t="s">
        <v>801</v>
      </c>
      <c r="G27" s="323"/>
      <c r="H27" s="261" t="s">
        <v>809</v>
      </c>
      <c r="I27" s="106"/>
      <c r="J27" s="86"/>
    </row>
    <row r="28" spans="3:10" ht="23.25" customHeight="1">
      <c r="C28" s="82"/>
      <c r="D28" s="83"/>
      <c r="E28" s="99" t="s">
        <v>791</v>
      </c>
      <c r="F28" s="323" t="s">
        <v>802</v>
      </c>
      <c r="G28" s="323"/>
      <c r="H28" s="261" t="s">
        <v>809</v>
      </c>
      <c r="I28" s="106"/>
      <c r="J28" s="86"/>
    </row>
    <row r="29" spans="3:10" ht="23.25" customHeight="1">
      <c r="C29" s="82"/>
      <c r="D29" s="83"/>
      <c r="E29" s="99" t="s">
        <v>710</v>
      </c>
      <c r="F29" s="324" t="s">
        <v>712</v>
      </c>
      <c r="G29" s="324"/>
      <c r="H29" s="261" t="s">
        <v>809</v>
      </c>
      <c r="I29" s="106"/>
      <c r="J29" s="86"/>
    </row>
    <row r="30" spans="3:10" ht="23.25" customHeight="1">
      <c r="C30" s="82"/>
      <c r="D30" s="83"/>
      <c r="E30" s="99" t="s">
        <v>711</v>
      </c>
      <c r="F30" s="324" t="s">
        <v>713</v>
      </c>
      <c r="G30" s="324"/>
      <c r="H30" s="261" t="s">
        <v>809</v>
      </c>
      <c r="I30" s="106"/>
      <c r="J30" s="86"/>
    </row>
    <row r="31" spans="3:10" ht="23.25" customHeight="1">
      <c r="C31" s="82"/>
      <c r="D31" s="83"/>
      <c r="E31" s="99" t="s">
        <v>792</v>
      </c>
      <c r="F31" s="323" t="s">
        <v>806</v>
      </c>
      <c r="G31" s="323"/>
      <c r="H31" s="261" t="s">
        <v>809</v>
      </c>
      <c r="I31" s="106"/>
      <c r="J31" s="86"/>
    </row>
    <row r="32" spans="3:10" ht="15" customHeight="1">
      <c r="C32" s="82"/>
      <c r="D32" s="83"/>
      <c r="E32" s="99" t="s">
        <v>793</v>
      </c>
      <c r="F32" s="323" t="s">
        <v>780</v>
      </c>
      <c r="G32" s="323"/>
      <c r="H32" s="261" t="s">
        <v>809</v>
      </c>
      <c r="I32" s="106"/>
      <c r="J32" s="86"/>
    </row>
    <row r="33" spans="3:10" ht="23.25" customHeight="1">
      <c r="C33" s="82"/>
      <c r="D33" s="83"/>
      <c r="E33" s="99" t="s">
        <v>794</v>
      </c>
      <c r="F33" s="323" t="s">
        <v>803</v>
      </c>
      <c r="G33" s="323"/>
      <c r="H33" s="261" t="s">
        <v>809</v>
      </c>
      <c r="I33" s="106"/>
      <c r="J33" s="86"/>
    </row>
    <row r="34" spans="3:10" ht="15" customHeight="1">
      <c r="C34" s="82"/>
      <c r="D34" s="83"/>
      <c r="E34" s="99" t="s">
        <v>66</v>
      </c>
      <c r="F34" s="325" t="s">
        <v>781</v>
      </c>
      <c r="G34" s="325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25" t="s">
        <v>782</v>
      </c>
      <c r="G35" s="325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23" t="s">
        <v>804</v>
      </c>
      <c r="G36" s="323"/>
      <c r="H36" s="261" t="s">
        <v>809</v>
      </c>
      <c r="I36" s="106"/>
      <c r="J36" s="86"/>
    </row>
    <row r="37" spans="3:10" ht="23.25" customHeight="1">
      <c r="C37" s="82"/>
      <c r="D37" s="83"/>
      <c r="E37" s="99" t="s">
        <v>1270</v>
      </c>
      <c r="F37" s="325" t="s">
        <v>781</v>
      </c>
      <c r="G37" s="325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25" t="s">
        <v>782</v>
      </c>
      <c r="G38" s="325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23" t="s">
        <v>805</v>
      </c>
      <c r="G39" s="323"/>
      <c r="H39" s="261" t="s">
        <v>809</v>
      </c>
      <c r="I39" s="106"/>
      <c r="J39" s="86"/>
      <c r="L39" s="326" t="s">
        <v>1267</v>
      </c>
      <c r="M39" s="327"/>
      <c r="N39" s="327"/>
      <c r="O39" s="327"/>
      <c r="P39" s="327"/>
      <c r="Q39" s="327"/>
      <c r="R39" s="328"/>
    </row>
    <row r="40" spans="3:18" ht="33.75" customHeight="1">
      <c r="C40" s="82"/>
      <c r="D40" s="83"/>
      <c r="E40" s="99" t="s">
        <v>1272</v>
      </c>
      <c r="F40" s="323" t="s">
        <v>1273</v>
      </c>
      <c r="G40" s="323"/>
      <c r="H40" s="261" t="s">
        <v>809</v>
      </c>
      <c r="I40" s="106">
        <f>69795+19592</f>
        <v>89387</v>
      </c>
      <c r="J40" s="86"/>
      <c r="L40" s="329"/>
      <c r="M40" s="330"/>
      <c r="N40" s="330"/>
      <c r="O40" s="330"/>
      <c r="P40" s="330"/>
      <c r="Q40" s="330"/>
      <c r="R40" s="331"/>
    </row>
    <row r="41" spans="3:18" ht="23.25" customHeight="1">
      <c r="C41" s="82"/>
      <c r="D41" s="83"/>
      <c r="E41" s="99" t="s">
        <v>374</v>
      </c>
      <c r="F41" s="319" t="s">
        <v>99</v>
      </c>
      <c r="G41" s="319"/>
      <c r="H41" s="261" t="s">
        <v>809</v>
      </c>
      <c r="I41" s="106">
        <f>I15-I17-I40</f>
        <v>0.0016936935571720824</v>
      </c>
      <c r="J41" s="86"/>
      <c r="L41" s="329"/>
      <c r="M41" s="330"/>
      <c r="N41" s="330"/>
      <c r="O41" s="330"/>
      <c r="P41" s="330"/>
      <c r="Q41" s="330"/>
      <c r="R41" s="331"/>
    </row>
    <row r="42" spans="3:18" ht="23.25" customHeight="1">
      <c r="C42" s="82"/>
      <c r="D42" s="83"/>
      <c r="E42" s="99" t="s">
        <v>375</v>
      </c>
      <c r="F42" s="319" t="s">
        <v>100</v>
      </c>
      <c r="G42" s="319"/>
      <c r="H42" s="261" t="s">
        <v>809</v>
      </c>
      <c r="I42" s="106"/>
      <c r="J42" s="86"/>
      <c r="L42" s="329"/>
      <c r="M42" s="330"/>
      <c r="N42" s="330"/>
      <c r="O42" s="330"/>
      <c r="P42" s="330"/>
      <c r="Q42" s="330"/>
      <c r="R42" s="331"/>
    </row>
    <row r="43" spans="3:18" ht="23.25" customHeight="1">
      <c r="C43" s="82"/>
      <c r="D43" s="83"/>
      <c r="E43" s="99" t="s">
        <v>376</v>
      </c>
      <c r="F43" s="319" t="s">
        <v>817</v>
      </c>
      <c r="G43" s="319"/>
      <c r="H43" s="261" t="s">
        <v>809</v>
      </c>
      <c r="I43" s="106"/>
      <c r="J43" s="86"/>
      <c r="L43" s="329"/>
      <c r="M43" s="330"/>
      <c r="N43" s="330"/>
      <c r="O43" s="330"/>
      <c r="P43" s="330"/>
      <c r="Q43" s="330"/>
      <c r="R43" s="331"/>
    </row>
    <row r="44" spans="3:18" ht="23.25" customHeight="1">
      <c r="C44" s="82"/>
      <c r="D44" s="83"/>
      <c r="E44" s="99" t="s">
        <v>377</v>
      </c>
      <c r="F44" s="319" t="s">
        <v>819</v>
      </c>
      <c r="G44" s="319"/>
      <c r="H44" s="261" t="s">
        <v>818</v>
      </c>
      <c r="I44" s="106">
        <v>57</v>
      </c>
      <c r="J44" s="86"/>
      <c r="L44" s="329"/>
      <c r="M44" s="330"/>
      <c r="N44" s="330"/>
      <c r="O44" s="330"/>
      <c r="P44" s="330"/>
      <c r="Q44" s="330"/>
      <c r="R44" s="331"/>
    </row>
    <row r="45" spans="3:18" ht="23.25" customHeight="1">
      <c r="C45" s="82"/>
      <c r="D45" s="83"/>
      <c r="E45" s="99" t="s">
        <v>378</v>
      </c>
      <c r="F45" s="319" t="s">
        <v>820</v>
      </c>
      <c r="G45" s="319"/>
      <c r="H45" s="261" t="s">
        <v>818</v>
      </c>
      <c r="I45" s="106">
        <v>16</v>
      </c>
      <c r="J45" s="86"/>
      <c r="L45" s="329"/>
      <c r="M45" s="330"/>
      <c r="N45" s="330"/>
      <c r="O45" s="330"/>
      <c r="P45" s="330"/>
      <c r="Q45" s="330"/>
      <c r="R45" s="331"/>
    </row>
    <row r="46" spans="3:18" ht="23.25" customHeight="1">
      <c r="C46" s="82"/>
      <c r="D46" s="83"/>
      <c r="E46" s="99" t="s">
        <v>379</v>
      </c>
      <c r="F46" s="319" t="s">
        <v>822</v>
      </c>
      <c r="G46" s="319"/>
      <c r="H46" s="261" t="s">
        <v>821</v>
      </c>
      <c r="I46" s="106">
        <v>41.5</v>
      </c>
      <c r="J46" s="86"/>
      <c r="L46" s="329"/>
      <c r="M46" s="330"/>
      <c r="N46" s="330"/>
      <c r="O46" s="330"/>
      <c r="P46" s="330"/>
      <c r="Q46" s="330"/>
      <c r="R46" s="331"/>
    </row>
    <row r="47" spans="3:18" ht="23.25" customHeight="1">
      <c r="C47" s="82"/>
      <c r="D47" s="83"/>
      <c r="E47" s="99" t="s">
        <v>380</v>
      </c>
      <c r="F47" s="319" t="s">
        <v>823</v>
      </c>
      <c r="G47" s="319"/>
      <c r="H47" s="261" t="s">
        <v>821</v>
      </c>
      <c r="I47" s="106">
        <v>0.88</v>
      </c>
      <c r="J47" s="86"/>
      <c r="L47" s="329"/>
      <c r="M47" s="330"/>
      <c r="N47" s="330"/>
      <c r="O47" s="330"/>
      <c r="P47" s="330"/>
      <c r="Q47" s="330"/>
      <c r="R47" s="331"/>
    </row>
    <row r="48" spans="3:18" ht="23.25" customHeight="1" thickBot="1">
      <c r="C48" s="82"/>
      <c r="D48" s="83"/>
      <c r="E48" s="99" t="s">
        <v>381</v>
      </c>
      <c r="F48" s="319" t="s">
        <v>783</v>
      </c>
      <c r="G48" s="319"/>
      <c r="H48" s="261" t="s">
        <v>821</v>
      </c>
      <c r="I48" s="101">
        <f>I49+I50</f>
        <v>34.837</v>
      </c>
      <c r="J48" s="86"/>
      <c r="L48" s="332"/>
      <c r="M48" s="333"/>
      <c r="N48" s="333"/>
      <c r="O48" s="333"/>
      <c r="P48" s="333"/>
      <c r="Q48" s="333"/>
      <c r="R48" s="334"/>
    </row>
    <row r="49" spans="3:10" ht="23.25" customHeight="1">
      <c r="C49" s="82"/>
      <c r="D49" s="83"/>
      <c r="E49" s="99" t="s">
        <v>382</v>
      </c>
      <c r="F49" s="323" t="s">
        <v>671</v>
      </c>
      <c r="G49" s="323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3" t="s">
        <v>673</v>
      </c>
      <c r="G50" s="323"/>
      <c r="H50" s="261" t="s">
        <v>821</v>
      </c>
      <c r="I50" s="106">
        <v>34.837</v>
      </c>
      <c r="J50" s="86"/>
    </row>
    <row r="51" spans="3:10" ht="23.25" customHeight="1">
      <c r="C51" s="82"/>
      <c r="D51" s="83"/>
      <c r="E51" s="99" t="s">
        <v>383</v>
      </c>
      <c r="F51" s="319" t="s">
        <v>825</v>
      </c>
      <c r="G51" s="319"/>
      <c r="H51" s="261" t="s">
        <v>371</v>
      </c>
      <c r="I51" s="106"/>
      <c r="J51" s="86"/>
    </row>
    <row r="52" spans="3:10" ht="23.25" customHeight="1">
      <c r="C52" s="82"/>
      <c r="D52" s="83"/>
      <c r="E52" s="99" t="s">
        <v>384</v>
      </c>
      <c r="F52" s="324" t="s">
        <v>765</v>
      </c>
      <c r="G52" s="324"/>
      <c r="H52" s="261" t="s">
        <v>77</v>
      </c>
      <c r="I52" s="106"/>
      <c r="J52" s="86"/>
    </row>
    <row r="53" spans="3:10" ht="23.25" customHeight="1">
      <c r="C53" s="82"/>
      <c r="D53" s="83"/>
      <c r="E53" s="99" t="s">
        <v>385</v>
      </c>
      <c r="F53" s="319" t="s">
        <v>831</v>
      </c>
      <c r="G53" s="319"/>
      <c r="H53" s="261" t="s">
        <v>824</v>
      </c>
      <c r="I53" s="106">
        <v>0.6</v>
      </c>
      <c r="J53" s="86"/>
    </row>
    <row r="54" spans="3:10" ht="23.25" customHeight="1">
      <c r="C54" s="82"/>
      <c r="D54" s="83"/>
      <c r="E54" s="99" t="s">
        <v>386</v>
      </c>
      <c r="F54" s="319" t="s">
        <v>832</v>
      </c>
      <c r="G54" s="319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19" t="s">
        <v>834</v>
      </c>
      <c r="G55" s="319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19" t="s">
        <v>835</v>
      </c>
      <c r="G56" s="319"/>
      <c r="H56" s="261" t="s">
        <v>764</v>
      </c>
      <c r="I56" s="109">
        <v>1</v>
      </c>
      <c r="J56" s="86"/>
    </row>
    <row r="57" spans="3:10" ht="23.25" customHeight="1">
      <c r="C57" s="82"/>
      <c r="D57" s="83"/>
      <c r="E57" s="99" t="s">
        <v>389</v>
      </c>
      <c r="F57" s="319" t="s">
        <v>836</v>
      </c>
      <c r="G57" s="319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19" t="s">
        <v>666</v>
      </c>
      <c r="G58" s="319"/>
      <c r="H58" s="261" t="s">
        <v>833</v>
      </c>
      <c r="I58" s="106"/>
      <c r="J58" s="86"/>
    </row>
    <row r="59" spans="3:10" ht="23.25" customHeight="1">
      <c r="C59" s="82"/>
      <c r="D59" s="83"/>
      <c r="E59" s="99" t="s">
        <v>797</v>
      </c>
      <c r="F59" s="319" t="s">
        <v>668</v>
      </c>
      <c r="G59" s="319"/>
      <c r="H59" s="261" t="s">
        <v>667</v>
      </c>
      <c r="I59" s="106"/>
      <c r="J59" s="86"/>
    </row>
    <row r="60" spans="3:10" ht="23.25" customHeight="1">
      <c r="C60" s="82"/>
      <c r="D60" s="83"/>
      <c r="E60" s="99" t="s">
        <v>798</v>
      </c>
      <c r="F60" s="319" t="s">
        <v>670</v>
      </c>
      <c r="G60" s="319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20" t="s">
        <v>669</v>
      </c>
      <c r="G61" s="320"/>
      <c r="H61" s="258" t="s">
        <v>714</v>
      </c>
      <c r="I61" s="106"/>
      <c r="J61" s="86"/>
    </row>
    <row r="62" spans="3:10" ht="102" thickBot="1">
      <c r="C62" s="82"/>
      <c r="D62" s="83"/>
      <c r="E62" s="259" t="s">
        <v>707</v>
      </c>
      <c r="F62" s="321" t="s">
        <v>1276</v>
      </c>
      <c r="G62" s="322"/>
      <c r="H62" s="260"/>
      <c r="I62" s="269" t="s">
        <v>1295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9:G39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7:G37"/>
    <mergeCell ref="F38:G38"/>
    <mergeCell ref="F36:G36"/>
    <mergeCell ref="F46:G46"/>
    <mergeCell ref="F47:G47"/>
    <mergeCell ref="F53:G53"/>
    <mergeCell ref="F54:G54"/>
    <mergeCell ref="F50:G50"/>
    <mergeCell ref="F51:G51"/>
    <mergeCell ref="F61:G61"/>
    <mergeCell ref="F55:G55"/>
    <mergeCell ref="F52:G52"/>
    <mergeCell ref="F60:G60"/>
    <mergeCell ref="F56:G56"/>
    <mergeCell ref="F57:G57"/>
    <mergeCell ref="F58:G58"/>
    <mergeCell ref="F59:G59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2013-02-13T08:03:50Z</cp:lastPrinted>
  <dcterms:created xsi:type="dcterms:W3CDTF">2007-06-09T08:43:05Z</dcterms:created>
  <dcterms:modified xsi:type="dcterms:W3CDTF">2014-05-05T07:57:35Z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